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Porovnání platů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<sst xmlns="http://schemas.openxmlformats.org/spreadsheetml/2006/main" count="26" uniqueCount="16">
  <si>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Dosavadní platový systém</t>
  </si>
  <si>
    <t>Navrhovaný platový systém</t>
  </si>
  <si>
    <t>Rozdíl ročního platu</t>
  </si>
  <si>
    <t>Třída</t>
  </si>
  <si>
    <t>Stupeň</t>
  </si>
  <si>
    <t>Tar. Plat</t>
  </si>
  <si>
    <t>Os. Přípl.</t>
  </si>
  <si>
    <t>Vedení</t>
  </si>
  <si>
    <t>Plat celkem</t>
  </si>
  <si>
    <t>Další plat</t>
  </si>
  <si>
    <t>Roční plat bez MO</t>
  </si>
  <si>
    <t>Měsíční plat celkem</t>
  </si>
  <si>
    <t>Rozdíl měsíčního platu</t>
  </si>
  <si>
    <t>ŘO</t>
  </si>
  <si>
    <t>referent</t>
  </si>
  <si>
    <t>Porovnání platů podle stávajícího a navrhovaného platového  systému - ústřední orgán státní správy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</si>
</sst>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1" sqref="A1"/>
    </sheetView>
  </sheetViews>
  <sheetFormatPr defaultColWidth="9.00390625" defaultRowHeight="12.75"/>
  <cols>
    <col min="7" max="7" width="14.875" style="0" customWidth="1"/>
    <col min="9" max="9" width="11.125" style="0" customWidth="1"/>
    <col min="16" max="16" width="10.875" style="0" customWidth="1"/>
    <col min="19" max="19" width="9.125" style="1" customWidth="1"/>
  </cols>
  <sheetData>
    <row r="1" ht="18">
      <c r="A1" s="13" t="s">
        <v>15</v>
      </c>
    </row>
    <row r="2" ht="13.5" thickBot="1"/>
    <row r="3" spans="1:19" s="3" customFormat="1" ht="12.75">
      <c r="A3" s="2"/>
      <c r="B3" s="14" t="s">
        <v>0</v>
      </c>
      <c r="C3" s="14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4"/>
      <c r="Q3" s="14"/>
      <c r="R3" s="14"/>
      <c r="S3" s="15" t="s">
        <v>2</v>
      </c>
    </row>
    <row r="4" spans="1:19" s="6" customFormat="1" ht="39" thickBot="1">
      <c r="A4" s="4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3</v>
      </c>
      <c r="K4" s="5" t="s">
        <v>4</v>
      </c>
      <c r="L4" s="5" t="s">
        <v>5</v>
      </c>
      <c r="M4" s="5" t="s">
        <v>6</v>
      </c>
      <c r="N4" s="5" t="s">
        <v>7</v>
      </c>
      <c r="O4" s="5" t="s">
        <v>11</v>
      </c>
      <c r="P4" s="5" t="s">
        <v>12</v>
      </c>
      <c r="Q4" s="5" t="s">
        <v>9</v>
      </c>
      <c r="R4" s="5" t="s">
        <v>10</v>
      </c>
      <c r="S4" s="16"/>
    </row>
    <row r="5" spans="1:19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2.75">
      <c r="A6" s="7" t="s">
        <v>13</v>
      </c>
      <c r="B6" s="8">
        <v>12</v>
      </c>
      <c r="C6" s="8">
        <v>12</v>
      </c>
      <c r="D6" s="8">
        <v>25090</v>
      </c>
      <c r="E6" s="8">
        <v>10200</v>
      </c>
      <c r="F6" s="8">
        <v>6830</v>
      </c>
      <c r="G6" s="8">
        <f>SUM(D6:F6)</f>
        <v>42120</v>
      </c>
      <c r="H6" s="8">
        <v>42120</v>
      </c>
      <c r="I6" s="8">
        <f>SUM(G6*13)</f>
        <v>547560</v>
      </c>
      <c r="J6" s="8">
        <v>12</v>
      </c>
      <c r="K6" s="8">
        <v>12</v>
      </c>
      <c r="L6" s="8">
        <v>21350</v>
      </c>
      <c r="M6" s="8">
        <v>10200</v>
      </c>
      <c r="N6" s="8">
        <v>6830</v>
      </c>
      <c r="O6" s="8">
        <f>SUM(L6:N6)</f>
        <v>38380</v>
      </c>
      <c r="P6" s="8">
        <f>SUM(O6-G6)</f>
        <v>-3740</v>
      </c>
      <c r="Q6" s="8">
        <v>7676</v>
      </c>
      <c r="R6" s="8">
        <f>SUM(O6*12+Q6)</f>
        <v>468236</v>
      </c>
      <c r="S6" s="9">
        <f>SUM(R6-I6)</f>
        <v>-79324</v>
      </c>
    </row>
    <row r="7" spans="1:19" ht="12.75">
      <c r="A7" s="7" t="s">
        <v>13</v>
      </c>
      <c r="B7" s="8">
        <v>12</v>
      </c>
      <c r="C7" s="8">
        <v>12</v>
      </c>
      <c r="D7" s="8">
        <v>25090</v>
      </c>
      <c r="E7" s="8">
        <v>10200</v>
      </c>
      <c r="F7" s="8">
        <v>6830</v>
      </c>
      <c r="G7" s="8">
        <f>SUM(D7:F7)</f>
        <v>42120</v>
      </c>
      <c r="H7" s="8">
        <v>42120</v>
      </c>
      <c r="I7" s="8">
        <f>SUM(G7*13)</f>
        <v>547560</v>
      </c>
      <c r="J7" s="8">
        <v>13</v>
      </c>
      <c r="K7" s="8">
        <v>12</v>
      </c>
      <c r="L7" s="8">
        <v>23170</v>
      </c>
      <c r="M7" s="8">
        <v>10200</v>
      </c>
      <c r="N7" s="8">
        <v>6830</v>
      </c>
      <c r="O7" s="8">
        <f>SUM(L7:N7)</f>
        <v>40200</v>
      </c>
      <c r="P7" s="8">
        <f>SUM(O7-G7)</f>
        <v>-1920</v>
      </c>
      <c r="Q7" s="8">
        <v>8040</v>
      </c>
      <c r="R7" s="8">
        <f>SUM(O7*12+Q7)</f>
        <v>490440</v>
      </c>
      <c r="S7" s="9">
        <f>SUM(R7-I7)</f>
        <v>-57120</v>
      </c>
    </row>
    <row r="8" spans="1:19" ht="12.75">
      <c r="A8" s="7" t="s">
        <v>13</v>
      </c>
      <c r="B8" s="8">
        <v>12</v>
      </c>
      <c r="C8" s="8">
        <v>12</v>
      </c>
      <c r="D8" s="8">
        <v>25090</v>
      </c>
      <c r="E8" s="8">
        <v>10200</v>
      </c>
      <c r="F8" s="8">
        <v>6830</v>
      </c>
      <c r="G8" s="8">
        <f>SUM(D8:F8)</f>
        <v>42120</v>
      </c>
      <c r="H8" s="8">
        <v>42120</v>
      </c>
      <c r="I8" s="8">
        <f>SUM(G8*13)</f>
        <v>547560</v>
      </c>
      <c r="J8" s="8">
        <v>14</v>
      </c>
      <c r="K8" s="8">
        <v>12</v>
      </c>
      <c r="L8" s="8">
        <v>25140</v>
      </c>
      <c r="M8" s="8">
        <v>10200</v>
      </c>
      <c r="N8" s="8">
        <v>6830</v>
      </c>
      <c r="O8" s="8">
        <f>SUM(L8:N8)</f>
        <v>42170</v>
      </c>
      <c r="P8" s="8">
        <f>SUM(O8-G8)</f>
        <v>50</v>
      </c>
      <c r="Q8" s="8">
        <v>8434</v>
      </c>
      <c r="R8" s="8">
        <f>SUM(O8*12+Q8)</f>
        <v>514474</v>
      </c>
      <c r="S8" s="9">
        <f>SUM(R8-I8)</f>
        <v>-33086</v>
      </c>
    </row>
    <row r="9" spans="1:19" ht="12.75">
      <c r="A9" s="7" t="s">
        <v>13</v>
      </c>
      <c r="B9" s="8">
        <v>12</v>
      </c>
      <c r="C9" s="8">
        <v>12</v>
      </c>
      <c r="D9" s="8">
        <v>25090</v>
      </c>
      <c r="E9" s="8">
        <v>10200</v>
      </c>
      <c r="F9" s="8">
        <v>6830</v>
      </c>
      <c r="G9" s="8">
        <f>SUM(D9:F9)</f>
        <v>42120</v>
      </c>
      <c r="H9" s="8">
        <v>42120</v>
      </c>
      <c r="I9" s="8">
        <f>SUM(G9*13)</f>
        <v>547560</v>
      </c>
      <c r="J9" s="8">
        <v>15</v>
      </c>
      <c r="K9" s="8">
        <v>12</v>
      </c>
      <c r="L9" s="8">
        <v>27270</v>
      </c>
      <c r="M9" s="8">
        <v>10200</v>
      </c>
      <c r="N9" s="8">
        <v>6830</v>
      </c>
      <c r="O9" s="8">
        <f>SUM(L9:N9)</f>
        <v>44300</v>
      </c>
      <c r="P9" s="8">
        <f>SUM(O9-G9)</f>
        <v>2180</v>
      </c>
      <c r="Q9" s="8">
        <v>8860</v>
      </c>
      <c r="R9" s="8">
        <f>SUM(O9*12+Q9)</f>
        <v>540460</v>
      </c>
      <c r="S9" s="9">
        <f>SUM(R9-I9)</f>
        <v>-7100</v>
      </c>
    </row>
    <row r="10" spans="1:19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9" ht="12.75">
      <c r="A11" s="7" t="s">
        <v>14</v>
      </c>
      <c r="B11" s="8">
        <v>12</v>
      </c>
      <c r="C11" s="8">
        <v>12</v>
      </c>
      <c r="D11" s="8">
        <v>25090</v>
      </c>
      <c r="E11" s="8">
        <v>4000</v>
      </c>
      <c r="F11" s="8"/>
      <c r="G11" s="8">
        <f aca="true" t="shared" si="0" ref="G11:G22">SUM(D11:F11)</f>
        <v>29090</v>
      </c>
      <c r="H11" s="8">
        <v>29090</v>
      </c>
      <c r="I11" s="8">
        <f aca="true" t="shared" si="1" ref="I11:I22">SUM(G11*13)</f>
        <v>378170</v>
      </c>
      <c r="J11" s="8">
        <v>12</v>
      </c>
      <c r="K11" s="8">
        <v>12</v>
      </c>
      <c r="L11" s="8">
        <v>21350</v>
      </c>
      <c r="M11" s="8">
        <v>4000</v>
      </c>
      <c r="N11" s="8"/>
      <c r="O11" s="8">
        <f aca="true" t="shared" si="2" ref="O11:O22">SUM(L11:N11)</f>
        <v>25350</v>
      </c>
      <c r="P11" s="8">
        <f aca="true" t="shared" si="3" ref="P11:P22">SUM(O11-G11)</f>
        <v>-3740</v>
      </c>
      <c r="Q11" s="8">
        <v>5070</v>
      </c>
      <c r="R11" s="8">
        <f aca="true" t="shared" si="4" ref="R11:R22">SUM(O11*12+Q11)</f>
        <v>309270</v>
      </c>
      <c r="S11" s="9">
        <f aca="true" t="shared" si="5" ref="S11:S22">SUM(R11-I11)</f>
        <v>-68900</v>
      </c>
    </row>
    <row r="12" spans="1:19" ht="12.75">
      <c r="A12" s="7"/>
      <c r="B12" s="8">
        <v>12</v>
      </c>
      <c r="C12" s="8">
        <v>12</v>
      </c>
      <c r="D12" s="8">
        <v>25090</v>
      </c>
      <c r="E12" s="8">
        <v>4000</v>
      </c>
      <c r="F12" s="8"/>
      <c r="G12" s="8">
        <f t="shared" si="0"/>
        <v>29090</v>
      </c>
      <c r="H12" s="8">
        <v>29090</v>
      </c>
      <c r="I12" s="8">
        <f t="shared" si="1"/>
        <v>378170</v>
      </c>
      <c r="J12" s="8">
        <v>13</v>
      </c>
      <c r="K12" s="8">
        <v>12</v>
      </c>
      <c r="L12" s="8">
        <v>23170</v>
      </c>
      <c r="M12" s="8">
        <v>4000</v>
      </c>
      <c r="N12" s="8"/>
      <c r="O12" s="8">
        <f t="shared" si="2"/>
        <v>27170</v>
      </c>
      <c r="P12" s="8">
        <f t="shared" si="3"/>
        <v>-1920</v>
      </c>
      <c r="Q12" s="8">
        <v>5434</v>
      </c>
      <c r="R12" s="8">
        <f t="shared" si="4"/>
        <v>331474</v>
      </c>
      <c r="S12" s="9">
        <f t="shared" si="5"/>
        <v>-46696</v>
      </c>
    </row>
    <row r="13" spans="1:19" ht="12.75">
      <c r="A13" s="7"/>
      <c r="B13" s="8">
        <v>12</v>
      </c>
      <c r="C13" s="8">
        <v>12</v>
      </c>
      <c r="D13" s="8">
        <v>25090</v>
      </c>
      <c r="E13" s="8">
        <v>4000</v>
      </c>
      <c r="F13" s="8"/>
      <c r="G13" s="8">
        <f t="shared" si="0"/>
        <v>29090</v>
      </c>
      <c r="H13" s="8">
        <v>29090</v>
      </c>
      <c r="I13" s="8">
        <f t="shared" si="1"/>
        <v>378170</v>
      </c>
      <c r="J13" s="8">
        <v>14</v>
      </c>
      <c r="K13" s="8">
        <v>12</v>
      </c>
      <c r="L13" s="8">
        <v>25140</v>
      </c>
      <c r="M13" s="8">
        <v>4000</v>
      </c>
      <c r="N13" s="8"/>
      <c r="O13" s="8">
        <f t="shared" si="2"/>
        <v>29140</v>
      </c>
      <c r="P13" s="8">
        <f t="shared" si="3"/>
        <v>50</v>
      </c>
      <c r="Q13" s="8">
        <v>5828</v>
      </c>
      <c r="R13" s="8">
        <f t="shared" si="4"/>
        <v>355508</v>
      </c>
      <c r="S13" s="9">
        <f t="shared" si="5"/>
        <v>-22662</v>
      </c>
    </row>
    <row r="14" spans="1:19" ht="12.75">
      <c r="A14" s="7"/>
      <c r="B14" s="8">
        <v>11</v>
      </c>
      <c r="C14" s="8">
        <v>12</v>
      </c>
      <c r="D14" s="8">
        <v>22200</v>
      </c>
      <c r="E14" s="8">
        <v>4000</v>
      </c>
      <c r="F14" s="8"/>
      <c r="G14" s="8">
        <f t="shared" si="0"/>
        <v>26200</v>
      </c>
      <c r="H14" s="8">
        <v>26200</v>
      </c>
      <c r="I14" s="8">
        <f t="shared" si="1"/>
        <v>340600</v>
      </c>
      <c r="J14" s="8">
        <v>11</v>
      </c>
      <c r="K14" s="8">
        <v>12</v>
      </c>
      <c r="L14" s="8">
        <v>19680</v>
      </c>
      <c r="M14" s="8">
        <v>4000</v>
      </c>
      <c r="N14" s="8"/>
      <c r="O14" s="8">
        <f t="shared" si="2"/>
        <v>23680</v>
      </c>
      <c r="P14" s="8">
        <f t="shared" si="3"/>
        <v>-2520</v>
      </c>
      <c r="Q14" s="8">
        <v>4736</v>
      </c>
      <c r="R14" s="8">
        <f t="shared" si="4"/>
        <v>288896</v>
      </c>
      <c r="S14" s="9">
        <f t="shared" si="5"/>
        <v>-51704</v>
      </c>
    </row>
    <row r="15" spans="1:19" ht="12.75">
      <c r="A15" s="7"/>
      <c r="B15" s="8">
        <v>11</v>
      </c>
      <c r="C15" s="8">
        <v>12</v>
      </c>
      <c r="D15" s="8">
        <v>22200</v>
      </c>
      <c r="E15" s="8">
        <v>4000</v>
      </c>
      <c r="F15" s="8"/>
      <c r="G15" s="8">
        <f t="shared" si="0"/>
        <v>26200</v>
      </c>
      <c r="H15" s="8">
        <v>26200</v>
      </c>
      <c r="I15" s="8">
        <f t="shared" si="1"/>
        <v>340600</v>
      </c>
      <c r="J15" s="8">
        <v>12</v>
      </c>
      <c r="K15" s="8">
        <v>12</v>
      </c>
      <c r="L15" s="8">
        <v>21350</v>
      </c>
      <c r="M15" s="8">
        <v>4000</v>
      </c>
      <c r="N15" s="8"/>
      <c r="O15" s="8">
        <f t="shared" si="2"/>
        <v>25350</v>
      </c>
      <c r="P15" s="8">
        <f t="shared" si="3"/>
        <v>-850</v>
      </c>
      <c r="Q15" s="8">
        <v>5070</v>
      </c>
      <c r="R15" s="8">
        <f t="shared" si="4"/>
        <v>309270</v>
      </c>
      <c r="S15" s="9">
        <f t="shared" si="5"/>
        <v>-31330</v>
      </c>
    </row>
    <row r="16" spans="1:19" ht="12.75">
      <c r="A16" s="7"/>
      <c r="B16" s="8">
        <v>11</v>
      </c>
      <c r="C16" s="8">
        <v>12</v>
      </c>
      <c r="D16" s="8">
        <v>22200</v>
      </c>
      <c r="E16" s="8">
        <v>4000</v>
      </c>
      <c r="F16" s="8"/>
      <c r="G16" s="8">
        <f t="shared" si="0"/>
        <v>26200</v>
      </c>
      <c r="H16" s="8">
        <v>26200</v>
      </c>
      <c r="I16" s="8">
        <f t="shared" si="1"/>
        <v>340600</v>
      </c>
      <c r="J16" s="8">
        <v>13</v>
      </c>
      <c r="K16" s="8">
        <v>12</v>
      </c>
      <c r="L16" s="8">
        <v>23170</v>
      </c>
      <c r="M16" s="8">
        <v>4000</v>
      </c>
      <c r="N16" s="8"/>
      <c r="O16" s="8">
        <f t="shared" si="2"/>
        <v>27170</v>
      </c>
      <c r="P16" s="8">
        <f t="shared" si="3"/>
        <v>970</v>
      </c>
      <c r="Q16" s="8">
        <v>5434</v>
      </c>
      <c r="R16" s="8">
        <f t="shared" si="4"/>
        <v>331474</v>
      </c>
      <c r="S16" s="9">
        <f t="shared" si="5"/>
        <v>-9126</v>
      </c>
    </row>
    <row r="17" spans="1:19" ht="12.75">
      <c r="A17" s="7"/>
      <c r="B17" s="8">
        <v>10</v>
      </c>
      <c r="C17" s="8">
        <v>12</v>
      </c>
      <c r="D17" s="8">
        <v>19640</v>
      </c>
      <c r="E17" s="8">
        <v>4000</v>
      </c>
      <c r="F17" s="8"/>
      <c r="G17" s="8">
        <f t="shared" si="0"/>
        <v>23640</v>
      </c>
      <c r="H17" s="8">
        <v>23640</v>
      </c>
      <c r="I17" s="8">
        <f t="shared" si="1"/>
        <v>307320</v>
      </c>
      <c r="J17" s="8">
        <v>10</v>
      </c>
      <c r="K17" s="8">
        <v>12</v>
      </c>
      <c r="L17" s="8">
        <v>18140</v>
      </c>
      <c r="M17" s="8">
        <v>4000</v>
      </c>
      <c r="N17" s="8"/>
      <c r="O17" s="8">
        <f t="shared" si="2"/>
        <v>22140</v>
      </c>
      <c r="P17" s="8">
        <f t="shared" si="3"/>
        <v>-1500</v>
      </c>
      <c r="Q17" s="8">
        <v>4428</v>
      </c>
      <c r="R17" s="8">
        <f t="shared" si="4"/>
        <v>270108</v>
      </c>
      <c r="S17" s="9">
        <f t="shared" si="5"/>
        <v>-37212</v>
      </c>
    </row>
    <row r="18" spans="1:19" ht="12.75">
      <c r="A18" s="7"/>
      <c r="B18" s="8">
        <v>10</v>
      </c>
      <c r="C18" s="8">
        <v>12</v>
      </c>
      <c r="D18" s="8">
        <v>19640</v>
      </c>
      <c r="E18" s="8">
        <v>4000</v>
      </c>
      <c r="F18" s="8"/>
      <c r="G18" s="8">
        <f t="shared" si="0"/>
        <v>23640</v>
      </c>
      <c r="H18" s="8">
        <v>23640</v>
      </c>
      <c r="I18" s="8">
        <f t="shared" si="1"/>
        <v>307320</v>
      </c>
      <c r="J18" s="8">
        <v>11</v>
      </c>
      <c r="K18" s="8">
        <v>12</v>
      </c>
      <c r="L18" s="8">
        <v>19680</v>
      </c>
      <c r="M18" s="8">
        <v>4000</v>
      </c>
      <c r="N18" s="8"/>
      <c r="O18" s="8">
        <f t="shared" si="2"/>
        <v>23680</v>
      </c>
      <c r="P18" s="8">
        <f t="shared" si="3"/>
        <v>40</v>
      </c>
      <c r="Q18" s="8">
        <v>4736</v>
      </c>
      <c r="R18" s="8">
        <f t="shared" si="4"/>
        <v>288896</v>
      </c>
      <c r="S18" s="9">
        <f t="shared" si="5"/>
        <v>-18424</v>
      </c>
    </row>
    <row r="19" spans="1:19" ht="12.75">
      <c r="A19" s="7"/>
      <c r="B19" s="8">
        <v>9</v>
      </c>
      <c r="C19" s="8">
        <v>12</v>
      </c>
      <c r="D19" s="8">
        <v>17700</v>
      </c>
      <c r="E19" s="8">
        <v>4000</v>
      </c>
      <c r="F19" s="8"/>
      <c r="G19" s="8">
        <f t="shared" si="0"/>
        <v>21700</v>
      </c>
      <c r="H19" s="8">
        <v>21700</v>
      </c>
      <c r="I19" s="8">
        <f t="shared" si="1"/>
        <v>282100</v>
      </c>
      <c r="J19" s="8">
        <v>9</v>
      </c>
      <c r="K19" s="8">
        <v>12</v>
      </c>
      <c r="L19" s="8">
        <v>16720</v>
      </c>
      <c r="M19" s="8">
        <v>4000</v>
      </c>
      <c r="N19" s="8"/>
      <c r="O19" s="8">
        <f t="shared" si="2"/>
        <v>20720</v>
      </c>
      <c r="P19" s="8">
        <f t="shared" si="3"/>
        <v>-980</v>
      </c>
      <c r="Q19" s="8">
        <v>4144</v>
      </c>
      <c r="R19" s="8">
        <f t="shared" si="4"/>
        <v>252784</v>
      </c>
      <c r="S19" s="9">
        <f t="shared" si="5"/>
        <v>-29316</v>
      </c>
    </row>
    <row r="20" spans="1:19" ht="12.75">
      <c r="A20" s="7"/>
      <c r="B20" s="8">
        <v>9</v>
      </c>
      <c r="C20" s="8">
        <v>12</v>
      </c>
      <c r="D20" s="8">
        <v>17700</v>
      </c>
      <c r="E20" s="8">
        <v>4000</v>
      </c>
      <c r="F20" s="8"/>
      <c r="G20" s="8">
        <f t="shared" si="0"/>
        <v>21700</v>
      </c>
      <c r="H20" s="8">
        <v>21700</v>
      </c>
      <c r="I20" s="8">
        <f t="shared" si="1"/>
        <v>282100</v>
      </c>
      <c r="J20" s="8">
        <v>10</v>
      </c>
      <c r="K20" s="8">
        <v>12</v>
      </c>
      <c r="L20" s="8">
        <v>18140</v>
      </c>
      <c r="M20" s="8">
        <v>4000</v>
      </c>
      <c r="N20" s="8"/>
      <c r="O20" s="8">
        <f t="shared" si="2"/>
        <v>22140</v>
      </c>
      <c r="P20" s="8">
        <f t="shared" si="3"/>
        <v>440</v>
      </c>
      <c r="Q20" s="8">
        <v>4428</v>
      </c>
      <c r="R20" s="8">
        <f t="shared" si="4"/>
        <v>270108</v>
      </c>
      <c r="S20" s="9">
        <f t="shared" si="5"/>
        <v>-11992</v>
      </c>
    </row>
    <row r="21" spans="1:19" ht="12.75">
      <c r="A21" s="7"/>
      <c r="B21" s="8">
        <v>8</v>
      </c>
      <c r="C21" s="8">
        <v>12</v>
      </c>
      <c r="D21" s="8">
        <v>15940</v>
      </c>
      <c r="E21" s="8">
        <v>4000</v>
      </c>
      <c r="F21" s="8"/>
      <c r="G21" s="8">
        <f t="shared" si="0"/>
        <v>19940</v>
      </c>
      <c r="H21" s="8">
        <v>19940</v>
      </c>
      <c r="I21" s="8">
        <f t="shared" si="1"/>
        <v>259220</v>
      </c>
      <c r="J21" s="8">
        <v>8</v>
      </c>
      <c r="K21" s="8">
        <v>12</v>
      </c>
      <c r="L21" s="8">
        <v>15400</v>
      </c>
      <c r="M21" s="8">
        <v>4000</v>
      </c>
      <c r="N21" s="8"/>
      <c r="O21" s="8">
        <f t="shared" si="2"/>
        <v>19400</v>
      </c>
      <c r="P21" s="8">
        <f t="shared" si="3"/>
        <v>-540</v>
      </c>
      <c r="Q21" s="8">
        <v>3880</v>
      </c>
      <c r="R21" s="8">
        <f t="shared" si="4"/>
        <v>236680</v>
      </c>
      <c r="S21" s="9">
        <f t="shared" si="5"/>
        <v>-22540</v>
      </c>
    </row>
    <row r="22" spans="1:19" ht="12.75">
      <c r="A22" s="7"/>
      <c r="B22" s="8">
        <v>8</v>
      </c>
      <c r="C22" s="8">
        <v>12</v>
      </c>
      <c r="D22" s="8">
        <v>15940</v>
      </c>
      <c r="E22" s="8">
        <v>4000</v>
      </c>
      <c r="F22" s="8"/>
      <c r="G22" s="8">
        <f t="shared" si="0"/>
        <v>19940</v>
      </c>
      <c r="H22" s="8">
        <v>19940</v>
      </c>
      <c r="I22" s="8">
        <f t="shared" si="1"/>
        <v>259220</v>
      </c>
      <c r="J22" s="8">
        <v>9</v>
      </c>
      <c r="K22" s="8">
        <v>12</v>
      </c>
      <c r="L22" s="8">
        <v>16720</v>
      </c>
      <c r="M22" s="8">
        <v>4000</v>
      </c>
      <c r="N22" s="8"/>
      <c r="O22" s="8">
        <f t="shared" si="2"/>
        <v>20720</v>
      </c>
      <c r="P22" s="8">
        <f t="shared" si="3"/>
        <v>780</v>
      </c>
      <c r="Q22" s="8">
        <v>4144</v>
      </c>
      <c r="R22" s="8">
        <f t="shared" si="4"/>
        <v>252784</v>
      </c>
      <c r="S22" s="9">
        <f t="shared" si="5"/>
        <v>-6436</v>
      </c>
    </row>
    <row r="23" spans="1:19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/>
    </row>
    <row r="24" spans="1:19" ht="13.5" thickBo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</sheetData>
  <mergeCells count="3">
    <mergeCell ref="B3:I3"/>
    <mergeCell ref="J3:R3"/>
    <mergeCell ref="S3:S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hasalik</cp:lastModifiedBy>
  <cp:lastPrinted>2003-07-31T08:29:54Z</cp:lastPrinted>
  <dcterms:created xsi:type="dcterms:W3CDTF">2003-07-30T13:02:46Z</dcterms:created>
  <dcterms:modified xsi:type="dcterms:W3CDTF">2003-07-30T13:03:03Z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